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исполн.бюджета" sheetId="1" r:id="rId1"/>
  </sheets>
  <calcPr calcId="124519" refMode="R1C1"/>
</workbook>
</file>

<file path=xl/calcChain.xml><?xml version="1.0" encoding="utf-8"?>
<calcChain xmlns="http://schemas.openxmlformats.org/spreadsheetml/2006/main">
  <c r="F67" i="1"/>
  <c r="F64"/>
  <c r="F62"/>
  <c r="F60"/>
  <c r="F58"/>
  <c r="F54"/>
  <c r="F51"/>
  <c r="F45"/>
  <c r="F43"/>
  <c r="F40"/>
  <c r="F36"/>
  <c r="F28"/>
  <c r="F21"/>
  <c r="F26" s="1"/>
  <c r="F9"/>
  <c r="C74"/>
  <c r="G13"/>
  <c r="E13"/>
  <c r="F74"/>
  <c r="C40"/>
  <c r="E40" s="1"/>
  <c r="D9"/>
  <c r="G44"/>
  <c r="E44"/>
  <c r="D43"/>
  <c r="C43"/>
  <c r="D62"/>
  <c r="D74"/>
  <c r="G66"/>
  <c r="E66"/>
  <c r="G65"/>
  <c r="E65"/>
  <c r="D64"/>
  <c r="C64"/>
  <c r="G63"/>
  <c r="E63"/>
  <c r="C62"/>
  <c r="G61"/>
  <c r="E61"/>
  <c r="D60"/>
  <c r="C60"/>
  <c r="G59"/>
  <c r="E59"/>
  <c r="D58"/>
  <c r="C58"/>
  <c r="G57"/>
  <c r="E57"/>
  <c r="G56"/>
  <c r="E56"/>
  <c r="G55"/>
  <c r="E55"/>
  <c r="D54"/>
  <c r="C54"/>
  <c r="G53"/>
  <c r="E53"/>
  <c r="G52"/>
  <c r="E52"/>
  <c r="D51"/>
  <c r="C51"/>
  <c r="G50"/>
  <c r="E50"/>
  <c r="G49"/>
  <c r="E49"/>
  <c r="G48"/>
  <c r="E48"/>
  <c r="G47"/>
  <c r="E47"/>
  <c r="G46"/>
  <c r="E46"/>
  <c r="D45"/>
  <c r="C45"/>
  <c r="G42"/>
  <c r="E42"/>
  <c r="G41"/>
  <c r="E41"/>
  <c r="G40"/>
  <c r="D40"/>
  <c r="G39"/>
  <c r="E39"/>
  <c r="G38"/>
  <c r="E38"/>
  <c r="G37"/>
  <c r="E37"/>
  <c r="D36"/>
  <c r="C36"/>
  <c r="G35"/>
  <c r="E35"/>
  <c r="G34"/>
  <c r="E34"/>
  <c r="G33"/>
  <c r="E33"/>
  <c r="G32"/>
  <c r="E32"/>
  <c r="G31"/>
  <c r="E31"/>
  <c r="G30"/>
  <c r="E30"/>
  <c r="G29"/>
  <c r="E29"/>
  <c r="D28"/>
  <c r="C28"/>
  <c r="G25"/>
  <c r="E25"/>
  <c r="G24"/>
  <c r="E24"/>
  <c r="G23"/>
  <c r="E23"/>
  <c r="G22"/>
  <c r="E22"/>
  <c r="D21"/>
  <c r="C21"/>
  <c r="G20"/>
  <c r="E20"/>
  <c r="G19"/>
  <c r="E19"/>
  <c r="G18"/>
  <c r="E18"/>
  <c r="G17"/>
  <c r="E17"/>
  <c r="G16"/>
  <c r="E16"/>
  <c r="G15"/>
  <c r="E15"/>
  <c r="G14"/>
  <c r="E14"/>
  <c r="G12"/>
  <c r="E12"/>
  <c r="G11"/>
  <c r="E11"/>
  <c r="G10"/>
  <c r="E10"/>
  <c r="C9"/>
  <c r="G43" l="1"/>
  <c r="D67"/>
  <c r="E43"/>
  <c r="C67"/>
  <c r="G58"/>
  <c r="G9"/>
  <c r="G62"/>
  <c r="G60"/>
  <c r="G54"/>
  <c r="G51"/>
  <c r="G45"/>
  <c r="G36"/>
  <c r="G28"/>
  <c r="E58"/>
  <c r="E51"/>
  <c r="D26"/>
  <c r="C26"/>
  <c r="E21"/>
  <c r="G21"/>
  <c r="E28"/>
  <c r="E62"/>
  <c r="E9"/>
  <c r="E36"/>
  <c r="E45"/>
  <c r="E54"/>
  <c r="E60"/>
  <c r="E64"/>
  <c r="G64"/>
  <c r="D68" l="1"/>
  <c r="C68"/>
  <c r="F68"/>
  <c r="G67"/>
  <c r="E67"/>
  <c r="G26"/>
  <c r="E26"/>
</calcChain>
</file>

<file path=xl/sharedStrings.xml><?xml version="1.0" encoding="utf-8"?>
<sst xmlns="http://schemas.openxmlformats.org/spreadsheetml/2006/main" count="152" uniqueCount="138">
  <si>
    <t xml:space="preserve">Сведения </t>
  </si>
  <si>
    <t>об исполнении бюджета Перелюбского муниципального района</t>
  </si>
  <si>
    <t>(отчетный период)</t>
  </si>
  <si>
    <t>(тыс. руб.)</t>
  </si>
  <si>
    <t>Код</t>
  </si>
  <si>
    <t>Наименования показателя</t>
  </si>
  <si>
    <t>% исполнения бюджетных назначений</t>
  </si>
  <si>
    <t>Доходы</t>
  </si>
  <si>
    <t>Налоговые и неналоговые доходы</t>
  </si>
  <si>
    <t>10100000000000000</t>
  </si>
  <si>
    <t>Налоги на прибыль, доходы</t>
  </si>
  <si>
    <t>10300000000000000</t>
  </si>
  <si>
    <t>Налоги на товары(работы,услуги), реализуемые на территории Российской Федерации</t>
  </si>
  <si>
    <t>10500000000000000</t>
  </si>
  <si>
    <t>Налоги на совокупный доход</t>
  </si>
  <si>
    <t>10800000000000000</t>
  </si>
  <si>
    <t>Государственная пошлина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</si>
  <si>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</si>
  <si>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</si>
  <si>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11200000000000000</t>
  </si>
  <si>
    <t>Платежи при пользовании природными ресурсами</t>
  </si>
  <si>
    <t>11300000000000000</t>
  </si>
  <si>
    <t>Доходы от оказания платных услуг (работ) и компенсации затрат государства</t>
  </si>
  <si>
    <t>11400000000000000</t>
  </si>
  <si>
    <t>Доходы от продажи материальных и нематериальных активов</t>
  </si>
  <si>
    <t>11600000000000000</t>
  </si>
  <si>
    <t>Штрафы, санкции, возмещение ущерба</t>
  </si>
  <si>
    <t>11700000000000000</t>
  </si>
  <si>
    <t>Прочие неналоговые доходы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</si>
  <si>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</si>
  <si>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</si>
  <si>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</si>
  <si>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</si>
  <si>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20700000000000000</t>
  </si>
  <si>
    <t>Прочие безвозмездные поступления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</si>
  <si>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</si>
  <si>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трансфертов,имеющих целевое назначение,прошлых лет</t>
  </si>
  <si>
    <t>21900000000000000</t>
  </si>
  <si>
    <t>Возврат остатков субсидий, субвенций  и иных межбюджетных трансфертов, имеющих целевое назначение, прошлых лет</t>
  </si>
  <si>
    <t>Всего:</t>
  </si>
  <si>
    <t>Расходы</t>
  </si>
  <si>
    <t>0100</t>
  </si>
  <si>
    <t>Общегосударственные вопросы</t>
  </si>
  <si>
    <t>0102</t>
  </si>
  <si>
    <t>Функционирование высшего должностного лица 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</si>
  <si>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</si>
  <si>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</si>
  <si>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</si>
  <si>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</si>
  <si>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</si>
  <si>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</si>
  <si>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</si>
  <si>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</si>
  <si>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</si>
  <si>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</si>
  <si>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</si>
  <si>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</si>
  <si>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</si>
  <si>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</si>
  <si>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</si>
  <si>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</si>
  <si>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</si>
  <si>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</si>
  <si>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</si>
  <si>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</si>
  <si>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</si>
  <si>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</si>
  <si>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</si>
  <si>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</si>
  <si>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</si>
  <si>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</si>
  <si>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</si>
  <si>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</si>
  <si>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</si>
  <si>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</si>
  <si>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</si>
  <si>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</si>
  <si>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</si>
  <si>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</si>
  <si>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</si>
  <si>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</si>
  <si>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</si>
  <si>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</si>
  <si>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</si>
  <si>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</si>
  <si>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</si>
  <si>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</si>
  <si>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</si>
  <si>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</si>
  <si>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</si>
  <si>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</si>
  <si>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</si>
  <si>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</si>
  <si>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</si>
  <si>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</si>
  <si>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</si>
  <si>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</si>
  <si>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</si>
  <si>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</si>
  <si>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</si>
  <si>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</si>
  <si>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</si>
  <si>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</si>
  <si>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</si>
  <si>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</si>
  <si>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</si>
  <si>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</si>
  <si>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</si>
  <si>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</si>
  <si>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</si>
  <si>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</si>
  <si>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</si>
  <si>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</si>
  <si>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</si>
  <si>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</si>
  <si>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Результат исполнения бюджета (дефицит “-”, профицит “+”)</t>
  </si>
  <si>
    <t>Х</t>
  </si>
  <si>
    <t>Источники финансирования дефицита бюджета</t>
  </si>
  <si>
    <t>01020000000000000</t>
  </si>
  <si>
    <t>Кредиты кредитных органицаций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</si>
  <si>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</si>
  <si>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</si>
  <si>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01050000000000000</t>
  </si>
  <si>
    <t>Изменение остатков средств на счетах по учету средств бюджетов</t>
  </si>
  <si>
    <t>01060000000000000</t>
  </si>
  <si>
    <t>Иные источники внутреннего финансирования дефицитов бюджетов</t>
  </si>
  <si>
    <t>0600</t>
  </si>
  <si>
    <t>Охрана окружающей среды</t>
  </si>
  <si>
    <t>0605</t>
  </si>
  <si>
    <t>Другие вопросы в области окружающей среды</t>
  </si>
  <si>
    <t>10600000000000000</t>
  </si>
  <si>
    <t>Налог на имущество</t>
  </si>
  <si>
    <t xml:space="preserve">                                                            </t>
  </si>
  <si>
    <t>Исполнение  за 1 квартал 2022 года</t>
  </si>
  <si>
    <t>за  1 квартал 2023 год</t>
  </si>
  <si>
    <t>Исполнение  за 1 квартал 2023 года</t>
  </si>
  <si>
    <t>Бюджетные назначения  на 2023 год</t>
  </si>
  <si>
    <t>Темп роста 2023 года к 2022 году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</si>
</sst>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/>
    </xf>
    <xf numFmtId="0" fontId="1" fillId="0" borderId="0" xfId="0" applyFont="1"/>
    <xf numFmtId="49" fontId="5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0" fontId="7" fillId="0" borderId="0" xfId="0" applyFont="1"/>
    <xf numFmtId="164" fontId="2" fillId="0" borderId="4" xfId="0" applyNumberFormat="1" applyFont="1" applyBorder="1" applyAlignment="1">
      <alignment horizontal="left" wrapText="1"/>
    </xf>
    <xf numFmtId="164" fontId="2" fillId="0" borderId="5" xfId="0" applyNumberFormat="1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>
      <selection activeCell="C39" sqref="C39"/>
    </sheetView>
  </sheetViews>
  <sheetFormatPr defaultRowHeight="15"/>
  <cols>
    <col min="1" max="1" width="20.7109375" style="25" customWidth="1"/>
    <col min="2" max="2" width="37.140625" customWidth="1"/>
    <col min="3" max="3" width="14.5703125" customWidth="1"/>
    <col min="4" max="4" width="15.5703125" customWidth="1"/>
    <col min="5" max="5" width="15.140625" customWidth="1"/>
    <col min="6" max="6" width="16" customWidth="1"/>
    <col min="7" max="7" width="15" customWidth="1"/>
  </cols>
  <sheetData>
    <row r="1" spans="1:7" ht="15.75" customHeight="1">
      <c r="A1" s="29" t="s">
        <v>0</v>
      </c>
      <c r="B1" s="29"/>
      <c r="C1" s="29"/>
      <c r="D1" s="29"/>
      <c r="E1" s="29"/>
      <c r="F1" s="29"/>
      <c r="G1" s="29"/>
    </row>
    <row r="2" spans="1:7" ht="15.75" customHeight="1">
      <c r="A2" s="29" t="s">
        <v>1</v>
      </c>
      <c r="B2" s="29"/>
      <c r="C2" s="29"/>
      <c r="D2" s="29"/>
      <c r="E2" s="29"/>
      <c r="F2" s="29"/>
      <c r="G2" s="29"/>
    </row>
    <row r="3" spans="1:7" ht="15.75">
      <c r="A3" s="30" t="s">
        <v>134</v>
      </c>
      <c r="B3" s="30"/>
      <c r="C3" s="30"/>
      <c r="D3" s="30"/>
      <c r="E3" s="30"/>
      <c r="F3" s="30"/>
      <c r="G3" s="30"/>
    </row>
    <row r="4" spans="1:7" ht="15.75">
      <c r="A4" s="31" t="s">
        <v>2</v>
      </c>
      <c r="B4" s="31"/>
      <c r="C4" s="31"/>
      <c r="D4" s="31"/>
      <c r="E4" s="31"/>
      <c r="F4" s="31"/>
      <c r="G4" s="31"/>
    </row>
    <row r="5" spans="1:7" ht="15.75">
      <c r="A5" s="1"/>
      <c r="B5" s="2"/>
      <c r="C5" s="2"/>
      <c r="D5" s="2"/>
      <c r="E5" s="2"/>
      <c r="F5" s="2"/>
      <c r="G5" s="2"/>
    </row>
    <row r="6" spans="1:7" ht="15.75">
      <c r="A6" s="32" t="s">
        <v>3</v>
      </c>
      <c r="B6" s="32"/>
      <c r="C6" s="32"/>
      <c r="D6" s="32"/>
      <c r="E6" s="32"/>
      <c r="F6" s="32"/>
      <c r="G6" s="32"/>
    </row>
    <row r="7" spans="1:7" ht="63">
      <c r="A7" s="3" t="s">
        <v>4</v>
      </c>
      <c r="B7" s="3" t="s">
        <v>5</v>
      </c>
      <c r="C7" s="4" t="s">
        <v>136</v>
      </c>
      <c r="D7" s="4" t="s">
        <v>135</v>
      </c>
      <c r="E7" s="3" t="s">
        <v>6</v>
      </c>
      <c r="F7" s="4" t="s">
        <v>133</v>
      </c>
      <c r="G7" s="3" t="s">
        <v>137</v>
      </c>
    </row>
    <row r="8" spans="1:7" ht="15.75">
      <c r="A8" s="3"/>
      <c r="B8" s="33" t="s">
        <v>7</v>
      </c>
      <c r="C8" s="33"/>
      <c r="D8" s="33"/>
      <c r="E8" s="33"/>
      <c r="F8" s="33"/>
      <c r="G8" s="33"/>
    </row>
    <row r="9" spans="1:7" s="8" customFormat="1" ht="31.5">
      <c r="A9" s="3"/>
      <c r="B9" s="5" t="s">
        <v>8</v>
      </c>
      <c r="C9" s="6">
        <f>SUM(C10:C20)</f>
        <v>143663.70000000001</v>
      </c>
      <c r="D9" s="6">
        <f>SUM(D10:D20)</f>
        <v>29436.9</v>
      </c>
      <c r="E9" s="6">
        <f>IFERROR(D9/C9*100,0)</f>
        <v>20.490144692082968</v>
      </c>
      <c r="F9" s="6">
        <f>SUM(F10:F20)</f>
        <v>39675.900000000009</v>
      </c>
      <c r="G9" s="7">
        <f>IFERROR(D9/F9*100,0)</f>
        <v>74.193402040029326</v>
      </c>
    </row>
    <row r="10" spans="1:7" ht="15.75">
      <c r="A10" s="9" t="s">
        <v>9</v>
      </c>
      <c r="B10" s="10" t="s">
        <v>10</v>
      </c>
      <c r="C10" s="11">
        <v>59011.6</v>
      </c>
      <c r="D10" s="11">
        <v>9796</v>
      </c>
      <c r="E10" s="11">
        <f>IFERROR(D10/C10*100,0)</f>
        <v>16.600126076906914</v>
      </c>
      <c r="F10" s="11">
        <v>13329.5</v>
      </c>
      <c r="G10" s="12">
        <f t="shared" ref="G10:G26" si="0">IFERROR(D10/F10*100,0)</f>
        <v>73.491128699501104</v>
      </c>
    </row>
    <row r="11" spans="1:7" ht="47.25">
      <c r="A11" s="9" t="s">
        <v>11</v>
      </c>
      <c r="B11" s="10" t="s">
        <v>12</v>
      </c>
      <c r="C11" s="11">
        <v>1240.8</v>
      </c>
      <c r="D11" s="11">
        <v>333.6</v>
      </c>
      <c r="E11" s="11">
        <f t="shared" ref="E11:E26" si="1">IFERROR(D11/C11*100,0)</f>
        <v>26.885880077369439</v>
      </c>
      <c r="F11" s="11">
        <v>307.10000000000002</v>
      </c>
      <c r="G11" s="12">
        <f t="shared" si="0"/>
        <v>108.6291110387496</v>
      </c>
    </row>
    <row r="12" spans="1:7" ht="15.75">
      <c r="A12" s="9" t="s">
        <v>13</v>
      </c>
      <c r="B12" s="10" t="s">
        <v>14</v>
      </c>
      <c r="C12" s="11">
        <v>28905.4</v>
      </c>
      <c r="D12" s="11">
        <v>13479.8</v>
      </c>
      <c r="E12" s="11">
        <f t="shared" si="1"/>
        <v>46.63419291897015</v>
      </c>
      <c r="F12" s="11">
        <v>14573.2</v>
      </c>
      <c r="G12" s="12">
        <f t="shared" si="0"/>
        <v>92.497186616528964</v>
      </c>
    </row>
    <row r="13" spans="1:7" ht="15.75">
      <c r="A13" s="9" t="s">
        <v>130</v>
      </c>
      <c r="B13" s="10" t="s">
        <v>131</v>
      </c>
      <c r="C13" s="11">
        <v>17931.8</v>
      </c>
      <c r="D13" s="11">
        <v>1910.8</v>
      </c>
      <c r="E13" s="11">
        <f t="shared" si="1"/>
        <v>10.655929689155579</v>
      </c>
      <c r="F13" s="11">
        <v>3142.5</v>
      </c>
      <c r="G13" s="12">
        <f t="shared" si="0"/>
        <v>60.805091487669053</v>
      </c>
    </row>
    <row r="14" spans="1:7" ht="15.75">
      <c r="A14" s="9" t="s">
        <v>15</v>
      </c>
      <c r="B14" s="10" t="s">
        <v>16</v>
      </c>
      <c r="C14" s="11">
        <v>1600</v>
      </c>
      <c r="D14" s="11">
        <v>378.2</v>
      </c>
      <c r="E14" s="11">
        <f t="shared" si="1"/>
        <v>23.637499999999999</v>
      </c>
      <c r="F14" s="11">
        <v>345.3</v>
      </c>
      <c r="G14" s="12">
        <f t="shared" si="0"/>
        <v>109.52794671300319</v>
      </c>
    </row>
    <row r="15" spans="1:7" ht="66.75" customHeight="1">
      <c r="A15" s="9" t="s">
        <v>17</v>
      </c>
      <c r="B15" s="10" t="s">
        <v>18</v>
      </c>
      <c r="C15" s="11">
        <v>4686.5</v>
      </c>
      <c r="D15" s="11">
        <v>523.5</v>
      </c>
      <c r="E15" s="11">
        <f t="shared" si="1"/>
        <v>11.170383015043209</v>
      </c>
      <c r="F15" s="11">
        <v>1532.9</v>
      </c>
      <c r="G15" s="12">
        <f t="shared" si="0"/>
        <v>34.150955704873112</v>
      </c>
    </row>
    <row r="16" spans="1:7" ht="31.5">
      <c r="A16" s="9" t="s">
        <v>19</v>
      </c>
      <c r="B16" s="10" t="s">
        <v>20</v>
      </c>
      <c r="C16" s="11">
        <v>1904.6</v>
      </c>
      <c r="D16" s="11">
        <v>218.7</v>
      </c>
      <c r="E16" s="11">
        <f t="shared" si="1"/>
        <v>11.482726031712694</v>
      </c>
      <c r="F16" s="11">
        <v>5978.3</v>
      </c>
      <c r="G16" s="12">
        <f t="shared" si="0"/>
        <v>3.6582306006724319</v>
      </c>
    </row>
    <row r="17" spans="1:7" ht="47.25">
      <c r="A17" s="9" t="s">
        <v>21</v>
      </c>
      <c r="B17" s="10" t="s">
        <v>22</v>
      </c>
      <c r="C17" s="11">
        <v>115.9</v>
      </c>
      <c r="D17" s="11">
        <v>16.7</v>
      </c>
      <c r="E17" s="11">
        <f t="shared" si="1"/>
        <v>14.408973252804142</v>
      </c>
      <c r="F17" s="11">
        <v>16.899999999999999</v>
      </c>
      <c r="G17" s="12">
        <f t="shared" si="0"/>
        <v>98.816568047337284</v>
      </c>
    </row>
    <row r="18" spans="1:7" ht="31.5">
      <c r="A18" s="9" t="s">
        <v>23</v>
      </c>
      <c r="B18" s="10" t="s">
        <v>24</v>
      </c>
      <c r="C18" s="11">
        <v>27824.9</v>
      </c>
      <c r="D18" s="11">
        <v>2720.6</v>
      </c>
      <c r="E18" s="11">
        <f t="shared" si="1"/>
        <v>9.7775733246121259</v>
      </c>
      <c r="F18" s="11">
        <v>353.3</v>
      </c>
      <c r="G18" s="12">
        <f t="shared" si="0"/>
        <v>770.05377865836397</v>
      </c>
    </row>
    <row r="19" spans="1:7" ht="31.5">
      <c r="A19" s="9" t="s">
        <v>25</v>
      </c>
      <c r="B19" s="10" t="s">
        <v>26</v>
      </c>
      <c r="C19" s="11">
        <v>442.2</v>
      </c>
      <c r="D19" s="11">
        <v>64.400000000000006</v>
      </c>
      <c r="E19" s="11">
        <f t="shared" si="1"/>
        <v>14.563545906829489</v>
      </c>
      <c r="F19" s="11">
        <v>96.9</v>
      </c>
      <c r="G19" s="12">
        <f t="shared" si="0"/>
        <v>66.460268317853462</v>
      </c>
    </row>
    <row r="20" spans="1:7" ht="18.75" customHeight="1">
      <c r="A20" s="9" t="s">
        <v>27</v>
      </c>
      <c r="B20" s="10" t="s">
        <v>28</v>
      </c>
      <c r="C20" s="11">
        <v>0</v>
      </c>
      <c r="D20" s="11">
        <v>-5.4</v>
      </c>
      <c r="E20" s="11">
        <f t="shared" si="1"/>
        <v>0</v>
      </c>
      <c r="F20" s="11">
        <v>0</v>
      </c>
      <c r="G20" s="12">
        <f t="shared" si="0"/>
        <v>0</v>
      </c>
    </row>
    <row r="21" spans="1:7" s="8" customFormat="1" ht="18" customHeight="1">
      <c r="A21" s="13" t="s">
        <v>29</v>
      </c>
      <c r="B21" s="5" t="s">
        <v>30</v>
      </c>
      <c r="C21" s="6">
        <f>SUM(C22:C25)</f>
        <v>346548.4</v>
      </c>
      <c r="D21" s="6">
        <f>SUM(D22:D25)</f>
        <v>68933.7</v>
      </c>
      <c r="E21" s="6">
        <f t="shared" si="1"/>
        <v>19.891507218039383</v>
      </c>
      <c r="F21" s="6">
        <f>SUM(F22:F25)</f>
        <v>56833.299999999996</v>
      </c>
      <c r="G21" s="7">
        <f t="shared" si="0"/>
        <v>121.29103888037471</v>
      </c>
    </row>
    <row r="22" spans="1:7" ht="47.25">
      <c r="A22" s="9" t="s">
        <v>31</v>
      </c>
      <c r="B22" s="10" t="s">
        <v>32</v>
      </c>
      <c r="C22" s="11">
        <v>346599.9</v>
      </c>
      <c r="D22" s="11">
        <v>68985.2</v>
      </c>
      <c r="E22" s="11">
        <f t="shared" si="1"/>
        <v>19.903410243338211</v>
      </c>
      <c r="F22" s="11">
        <v>59894.1</v>
      </c>
      <c r="G22" s="12">
        <f t="shared" si="0"/>
        <v>115.17862360399438</v>
      </c>
    </row>
    <row r="23" spans="1:7" ht="15.75">
      <c r="A23" s="9" t="s">
        <v>33</v>
      </c>
      <c r="B23" s="10" t="s">
        <v>34</v>
      </c>
      <c r="C23" s="11">
        <v>0</v>
      </c>
      <c r="D23" s="11">
        <v>0</v>
      </c>
      <c r="E23" s="11">
        <f t="shared" si="1"/>
        <v>0</v>
      </c>
      <c r="F23" s="11">
        <v>0</v>
      </c>
      <c r="G23" s="12">
        <f t="shared" si="0"/>
        <v>0</v>
      </c>
    </row>
    <row r="24" spans="1:7" ht="141.75">
      <c r="A24" s="9" t="s">
        <v>35</v>
      </c>
      <c r="B24" s="10" t="s">
        <v>36</v>
      </c>
      <c r="C24" s="11">
        <v>0</v>
      </c>
      <c r="D24" s="11">
        <v>0</v>
      </c>
      <c r="E24" s="11">
        <f t="shared" si="1"/>
        <v>0</v>
      </c>
      <c r="F24" s="11">
        <v>0</v>
      </c>
      <c r="G24" s="12">
        <f t="shared" si="0"/>
        <v>0</v>
      </c>
    </row>
    <row r="25" spans="1:7" ht="63">
      <c r="A25" s="9" t="s">
        <v>37</v>
      </c>
      <c r="B25" s="10" t="s">
        <v>38</v>
      </c>
      <c r="C25" s="11">
        <v>-51.5</v>
      </c>
      <c r="D25" s="11">
        <v>-51.5</v>
      </c>
      <c r="E25" s="11">
        <f t="shared" si="1"/>
        <v>100</v>
      </c>
      <c r="F25" s="11">
        <v>-3060.8</v>
      </c>
      <c r="G25" s="12">
        <f t="shared" si="0"/>
        <v>1.6825666492420281</v>
      </c>
    </row>
    <row r="26" spans="1:7" ht="15.75">
      <c r="A26" s="14"/>
      <c r="B26" s="5" t="s">
        <v>39</v>
      </c>
      <c r="C26" s="6">
        <f>C21+C9</f>
        <v>490212.10000000003</v>
      </c>
      <c r="D26" s="6">
        <f>D21+D9</f>
        <v>98370.6</v>
      </c>
      <c r="E26" s="6">
        <f t="shared" si="1"/>
        <v>20.066946531919548</v>
      </c>
      <c r="F26" s="6">
        <f>F21+F9</f>
        <v>96509.200000000012</v>
      </c>
      <c r="G26" s="7">
        <f t="shared" si="0"/>
        <v>101.92872803836318</v>
      </c>
    </row>
    <row r="27" spans="1:7" ht="15.75">
      <c r="A27" s="14"/>
      <c r="B27" s="26" t="s">
        <v>40</v>
      </c>
      <c r="C27" s="27"/>
      <c r="D27" s="27"/>
      <c r="E27" s="27"/>
      <c r="F27" s="27"/>
      <c r="G27" s="28"/>
    </row>
    <row r="28" spans="1:7" ht="15.75">
      <c r="A28" s="15" t="s">
        <v>41</v>
      </c>
      <c r="B28" s="16" t="s">
        <v>42</v>
      </c>
      <c r="C28" s="6">
        <f>SUM(C29:C35)</f>
        <v>36205.599999999999</v>
      </c>
      <c r="D28" s="6">
        <f>SUM(D29:D35)</f>
        <v>8486.5</v>
      </c>
      <c r="E28" s="6">
        <f>IFERROR(D28/C28*100,0)</f>
        <v>23.439744127980202</v>
      </c>
      <c r="F28" s="6">
        <f>SUM(F29:F35)</f>
        <v>9599.0999999999985</v>
      </c>
      <c r="G28" s="7">
        <f>IFERROR(D28/F28*100,0)</f>
        <v>88.409330041358061</v>
      </c>
    </row>
    <row r="29" spans="1:7" ht="63">
      <c r="A29" s="17" t="s">
        <v>43</v>
      </c>
      <c r="B29" s="18" t="s">
        <v>44</v>
      </c>
      <c r="C29" s="11">
        <v>2630.9</v>
      </c>
      <c r="D29" s="11">
        <v>368.4</v>
      </c>
      <c r="E29" s="11">
        <f t="shared" ref="E29:E67" si="2">IFERROR(D29/C29*100,0)</f>
        <v>14.002812725683226</v>
      </c>
      <c r="F29" s="11">
        <v>425.3</v>
      </c>
      <c r="G29" s="12">
        <f t="shared" ref="G29:G67" si="3">IFERROR(D29/F29*100,0)</f>
        <v>86.621208558664463</v>
      </c>
    </row>
    <row r="30" spans="1:7" ht="94.5">
      <c r="A30" s="17" t="s">
        <v>45</v>
      </c>
      <c r="B30" s="18" t="s">
        <v>46</v>
      </c>
      <c r="C30" s="11">
        <v>1329.8</v>
      </c>
      <c r="D30" s="11">
        <v>264.10000000000002</v>
      </c>
      <c r="E30" s="11">
        <f t="shared" si="2"/>
        <v>19.860129342758313</v>
      </c>
      <c r="F30" s="11">
        <v>194.1</v>
      </c>
      <c r="G30" s="12">
        <f t="shared" si="3"/>
        <v>136.06388459556931</v>
      </c>
    </row>
    <row r="31" spans="1:7" ht="94.5">
      <c r="A31" s="17" t="s">
        <v>47</v>
      </c>
      <c r="B31" s="18" t="s">
        <v>48</v>
      </c>
      <c r="C31" s="11">
        <v>13647.1</v>
      </c>
      <c r="D31" s="11">
        <v>2855.4</v>
      </c>
      <c r="E31" s="11">
        <f t="shared" si="2"/>
        <v>20.92312652504928</v>
      </c>
      <c r="F31" s="11">
        <v>3263.7</v>
      </c>
      <c r="G31" s="12">
        <f t="shared" si="3"/>
        <v>87.489658976008826</v>
      </c>
    </row>
    <row r="32" spans="1:7" ht="15.75">
      <c r="A32" s="17" t="s">
        <v>49</v>
      </c>
      <c r="B32" s="18" t="s">
        <v>50</v>
      </c>
      <c r="C32" s="11">
        <v>0.9</v>
      </c>
      <c r="D32" s="11">
        <v>0</v>
      </c>
      <c r="E32" s="11">
        <f t="shared" si="2"/>
        <v>0</v>
      </c>
      <c r="F32" s="11">
        <v>0</v>
      </c>
      <c r="G32" s="12">
        <f t="shared" si="3"/>
        <v>0</v>
      </c>
    </row>
    <row r="33" spans="1:7" ht="78.75">
      <c r="A33" s="17" t="s">
        <v>51</v>
      </c>
      <c r="B33" s="18" t="s">
        <v>52</v>
      </c>
      <c r="C33" s="11">
        <v>8381.2999999999993</v>
      </c>
      <c r="D33" s="11">
        <v>2223</v>
      </c>
      <c r="E33" s="11">
        <f t="shared" si="2"/>
        <v>26.523331702719151</v>
      </c>
      <c r="F33" s="11">
        <v>2000.8</v>
      </c>
      <c r="G33" s="12">
        <f t="shared" si="3"/>
        <v>111.10555777688924</v>
      </c>
    </row>
    <row r="34" spans="1:7" ht="15.75">
      <c r="A34" s="17" t="s">
        <v>53</v>
      </c>
      <c r="B34" s="18" t="s">
        <v>54</v>
      </c>
      <c r="C34" s="11">
        <v>50</v>
      </c>
      <c r="D34" s="11">
        <v>0</v>
      </c>
      <c r="E34" s="11">
        <f t="shared" si="2"/>
        <v>0</v>
      </c>
      <c r="F34" s="11">
        <v>0</v>
      </c>
      <c r="G34" s="12">
        <f t="shared" si="3"/>
        <v>0</v>
      </c>
    </row>
    <row r="35" spans="1:7" ht="31.5">
      <c r="A35" s="17" t="s">
        <v>55</v>
      </c>
      <c r="B35" s="18" t="s">
        <v>56</v>
      </c>
      <c r="C35" s="11">
        <v>10165.6</v>
      </c>
      <c r="D35" s="11">
        <v>2775.6</v>
      </c>
      <c r="E35" s="11">
        <f t="shared" si="2"/>
        <v>27.303848272605645</v>
      </c>
      <c r="F35" s="11">
        <v>3715.2</v>
      </c>
      <c r="G35" s="12">
        <f t="shared" si="3"/>
        <v>74.70930232558139</v>
      </c>
    </row>
    <row r="36" spans="1:7" ht="15.75">
      <c r="A36" s="15" t="s">
        <v>57</v>
      </c>
      <c r="B36" s="16" t="s">
        <v>58</v>
      </c>
      <c r="C36" s="6">
        <f>SUM(C37:C39)</f>
        <v>44860.600000000006</v>
      </c>
      <c r="D36" s="6">
        <f>SUM(D37:D39)</f>
        <v>1055.0999999999999</v>
      </c>
      <c r="E36" s="6">
        <f t="shared" si="2"/>
        <v>2.3519524928333544</v>
      </c>
      <c r="F36" s="6">
        <f>SUM(F37:F39)</f>
        <v>364.8</v>
      </c>
      <c r="G36" s="7">
        <f t="shared" si="3"/>
        <v>289.22697368421046</v>
      </c>
    </row>
    <row r="37" spans="1:7" ht="15.75">
      <c r="A37" s="17" t="s">
        <v>59</v>
      </c>
      <c r="B37" s="18" t="s">
        <v>60</v>
      </c>
      <c r="C37" s="11">
        <v>37.4</v>
      </c>
      <c r="D37" s="11">
        <v>0</v>
      </c>
      <c r="E37" s="11">
        <f t="shared" si="2"/>
        <v>0</v>
      </c>
      <c r="F37" s="11">
        <v>0</v>
      </c>
      <c r="G37" s="12">
        <f t="shared" si="3"/>
        <v>0</v>
      </c>
    </row>
    <row r="38" spans="1:7" ht="31.5">
      <c r="A38" s="17" t="s">
        <v>61</v>
      </c>
      <c r="B38" s="18" t="s">
        <v>62</v>
      </c>
      <c r="C38" s="11">
        <v>35588</v>
      </c>
      <c r="D38" s="11">
        <v>597.6</v>
      </c>
      <c r="E38" s="11">
        <f t="shared" si="2"/>
        <v>1.6792177138361244</v>
      </c>
      <c r="F38" s="11">
        <v>0</v>
      </c>
      <c r="G38" s="12">
        <f t="shared" si="3"/>
        <v>0</v>
      </c>
    </row>
    <row r="39" spans="1:7" ht="31.5">
      <c r="A39" s="17" t="s">
        <v>63</v>
      </c>
      <c r="B39" s="18" t="s">
        <v>64</v>
      </c>
      <c r="C39" s="11">
        <v>9235.2000000000007</v>
      </c>
      <c r="D39" s="11">
        <v>457.5</v>
      </c>
      <c r="E39" s="11">
        <f t="shared" si="2"/>
        <v>4.9538721413721412</v>
      </c>
      <c r="F39" s="11">
        <v>364.8</v>
      </c>
      <c r="G39" s="12">
        <f t="shared" si="3"/>
        <v>125.4111842105263</v>
      </c>
    </row>
    <row r="40" spans="1:7" ht="31.5">
      <c r="A40" s="15" t="s">
        <v>65</v>
      </c>
      <c r="B40" s="16" t="s">
        <v>66</v>
      </c>
      <c r="C40" s="6">
        <f>SUM(C41:C42)</f>
        <v>0</v>
      </c>
      <c r="D40" s="6">
        <f>SUM(D41:D41)</f>
        <v>0</v>
      </c>
      <c r="E40" s="6">
        <f t="shared" si="2"/>
        <v>0</v>
      </c>
      <c r="F40" s="6">
        <f>SUM(F41:F41)</f>
        <v>0</v>
      </c>
      <c r="G40" s="7">
        <f t="shared" si="3"/>
        <v>0</v>
      </c>
    </row>
    <row r="41" spans="1:7" ht="15.75">
      <c r="A41" s="17" t="s">
        <v>67</v>
      </c>
      <c r="B41" s="18" t="s">
        <v>68</v>
      </c>
      <c r="C41" s="11">
        <v>0</v>
      </c>
      <c r="D41" s="11">
        <v>0</v>
      </c>
      <c r="E41" s="11">
        <f t="shared" si="2"/>
        <v>0</v>
      </c>
      <c r="F41" s="11">
        <v>0</v>
      </c>
      <c r="G41" s="12">
        <f t="shared" si="3"/>
        <v>0</v>
      </c>
    </row>
    <row r="42" spans="1:7" ht="15.75">
      <c r="A42" s="17" t="s">
        <v>69</v>
      </c>
      <c r="B42" s="18" t="s">
        <v>70</v>
      </c>
      <c r="C42" s="11">
        <v>0</v>
      </c>
      <c r="D42" s="11">
        <v>0</v>
      </c>
      <c r="E42" s="11">
        <f t="shared" si="2"/>
        <v>0</v>
      </c>
      <c r="F42" s="11">
        <v>0</v>
      </c>
      <c r="G42" s="12">
        <f t="shared" si="3"/>
        <v>0</v>
      </c>
    </row>
    <row r="43" spans="1:7" ht="15.75">
      <c r="A43" s="17" t="s">
        <v>126</v>
      </c>
      <c r="B43" s="18" t="s">
        <v>127</v>
      </c>
      <c r="C43" s="6">
        <f>SUM(C44:C44)</f>
        <v>0</v>
      </c>
      <c r="D43" s="6">
        <f>SUM(D44:D44)</f>
        <v>0</v>
      </c>
      <c r="E43" s="6">
        <f t="shared" si="2"/>
        <v>0</v>
      </c>
      <c r="F43" s="6">
        <f>SUM(F44:F44)</f>
        <v>0</v>
      </c>
      <c r="G43" s="7">
        <f t="shared" si="3"/>
        <v>0</v>
      </c>
    </row>
    <row r="44" spans="1:7" ht="31.5">
      <c r="A44" s="17" t="s">
        <v>128</v>
      </c>
      <c r="B44" s="18" t="s">
        <v>129</v>
      </c>
      <c r="C44" s="11">
        <v>0</v>
      </c>
      <c r="D44" s="11">
        <v>0</v>
      </c>
      <c r="E44" s="11">
        <f t="shared" si="2"/>
        <v>0</v>
      </c>
      <c r="F44" s="11">
        <v>0</v>
      </c>
      <c r="G44" s="12">
        <f t="shared" si="3"/>
        <v>0</v>
      </c>
    </row>
    <row r="45" spans="1:7" ht="15.75">
      <c r="A45" s="15" t="s">
        <v>71</v>
      </c>
      <c r="B45" s="16" t="s">
        <v>72</v>
      </c>
      <c r="C45" s="6">
        <f>SUM(C46:C50)</f>
        <v>362946.30000000005</v>
      </c>
      <c r="D45" s="6">
        <f>SUM(D46:D50)</f>
        <v>72494</v>
      </c>
      <c r="E45" s="6">
        <f t="shared" si="2"/>
        <v>19.973753693039438</v>
      </c>
      <c r="F45" s="6">
        <f>SUM(F46:F50)</f>
        <v>71683.899999999994</v>
      </c>
      <c r="G45" s="7">
        <f t="shared" si="3"/>
        <v>101.1301003433128</v>
      </c>
    </row>
    <row r="46" spans="1:7" ht="15.75">
      <c r="A46" s="17" t="s">
        <v>73</v>
      </c>
      <c r="B46" s="18" t="s">
        <v>74</v>
      </c>
      <c r="C46" s="11">
        <v>88280.7</v>
      </c>
      <c r="D46" s="11">
        <v>17759.7</v>
      </c>
      <c r="E46" s="11">
        <f t="shared" si="2"/>
        <v>20.117307633491809</v>
      </c>
      <c r="F46" s="11">
        <v>16055.9</v>
      </c>
      <c r="G46" s="12">
        <f t="shared" si="3"/>
        <v>110.61167545886559</v>
      </c>
    </row>
    <row r="47" spans="1:7" ht="15.75">
      <c r="A47" s="17" t="s">
        <v>75</v>
      </c>
      <c r="B47" s="18" t="s">
        <v>76</v>
      </c>
      <c r="C47" s="11">
        <v>256704.7</v>
      </c>
      <c r="D47" s="11">
        <v>49592.1</v>
      </c>
      <c r="E47" s="11">
        <f t="shared" si="2"/>
        <v>19.318734717362009</v>
      </c>
      <c r="F47" s="11">
        <v>51336.800000000003</v>
      </c>
      <c r="G47" s="12">
        <f t="shared" si="3"/>
        <v>96.601463277804612</v>
      </c>
    </row>
    <row r="48" spans="1:7" ht="15.75">
      <c r="A48" s="17" t="s">
        <v>77</v>
      </c>
      <c r="B48" s="18" t="s">
        <v>78</v>
      </c>
      <c r="C48" s="11">
        <v>1002.2</v>
      </c>
      <c r="D48" s="11">
        <v>1002.2</v>
      </c>
      <c r="E48" s="11">
        <f t="shared" si="2"/>
        <v>100</v>
      </c>
      <c r="F48" s="11">
        <v>1129.7</v>
      </c>
      <c r="G48" s="12">
        <f t="shared" si="3"/>
        <v>88.713817827741877</v>
      </c>
    </row>
    <row r="49" spans="1:7" ht="31.5">
      <c r="A49" s="17" t="s">
        <v>79</v>
      </c>
      <c r="B49" s="18" t="s">
        <v>80</v>
      </c>
      <c r="C49" s="11">
        <v>0</v>
      </c>
      <c r="D49" s="11">
        <v>0</v>
      </c>
      <c r="E49" s="11">
        <f t="shared" si="2"/>
        <v>0</v>
      </c>
      <c r="F49" s="11">
        <v>0</v>
      </c>
      <c r="G49" s="12">
        <f t="shared" si="3"/>
        <v>0</v>
      </c>
    </row>
    <row r="50" spans="1:7" ht="31.5">
      <c r="A50" s="17" t="s">
        <v>81</v>
      </c>
      <c r="B50" s="18" t="s">
        <v>82</v>
      </c>
      <c r="C50" s="11">
        <v>16958.7</v>
      </c>
      <c r="D50" s="11">
        <v>4140</v>
      </c>
      <c r="E50" s="11">
        <f t="shared" si="2"/>
        <v>24.412248580374673</v>
      </c>
      <c r="F50" s="11">
        <v>3161.5</v>
      </c>
      <c r="G50" s="12">
        <f t="shared" si="3"/>
        <v>130.95049818124309</v>
      </c>
    </row>
    <row r="51" spans="1:7" ht="16.5" customHeight="1">
      <c r="A51" s="15" t="s">
        <v>83</v>
      </c>
      <c r="B51" s="16" t="s">
        <v>84</v>
      </c>
      <c r="C51" s="6">
        <f>SUM(C52:C53)</f>
        <v>60639.1</v>
      </c>
      <c r="D51" s="6">
        <f>SUM(D52:D53)</f>
        <v>13810</v>
      </c>
      <c r="E51" s="6">
        <f t="shared" si="2"/>
        <v>22.774084707721588</v>
      </c>
      <c r="F51" s="6">
        <f>SUM(F52:F53)</f>
        <v>13823.6</v>
      </c>
      <c r="G51" s="7">
        <f t="shared" si="3"/>
        <v>99.90161752365519</v>
      </c>
    </row>
    <row r="52" spans="1:7" ht="15.75">
      <c r="A52" s="17" t="s">
        <v>85</v>
      </c>
      <c r="B52" s="18" t="s">
        <v>86</v>
      </c>
      <c r="C52" s="11">
        <v>49844.2</v>
      </c>
      <c r="D52" s="11">
        <v>10426.5</v>
      </c>
      <c r="E52" s="11">
        <f t="shared" si="2"/>
        <v>20.918181052158527</v>
      </c>
      <c r="F52" s="11">
        <v>10727.6</v>
      </c>
      <c r="G52" s="12">
        <f t="shared" si="3"/>
        <v>97.193221223759281</v>
      </c>
    </row>
    <row r="53" spans="1:7" ht="31.5">
      <c r="A53" s="17" t="s">
        <v>87</v>
      </c>
      <c r="B53" s="18" t="s">
        <v>88</v>
      </c>
      <c r="C53" s="11">
        <v>10794.9</v>
      </c>
      <c r="D53" s="11">
        <v>3383.5</v>
      </c>
      <c r="E53" s="11">
        <f t="shared" si="2"/>
        <v>31.343504803194101</v>
      </c>
      <c r="F53" s="11">
        <v>3096</v>
      </c>
      <c r="G53" s="12">
        <f t="shared" si="3"/>
        <v>109.28617571059431</v>
      </c>
    </row>
    <row r="54" spans="1:7" ht="15.75">
      <c r="A54" s="15" t="s">
        <v>89</v>
      </c>
      <c r="B54" s="16" t="s">
        <v>90</v>
      </c>
      <c r="C54" s="6">
        <f>SUM(C55:C57)</f>
        <v>3158.3</v>
      </c>
      <c r="D54" s="6">
        <f>SUM(D55:D57)</f>
        <v>547</v>
      </c>
      <c r="E54" s="6">
        <f t="shared" si="2"/>
        <v>17.319444004686062</v>
      </c>
      <c r="F54" s="6">
        <f>SUM(F55:F57)</f>
        <v>492.3</v>
      </c>
      <c r="G54" s="7">
        <f t="shared" si="3"/>
        <v>111.11111111111111</v>
      </c>
    </row>
    <row r="55" spans="1:7" ht="15.75">
      <c r="A55" s="17" t="s">
        <v>91</v>
      </c>
      <c r="B55" s="18" t="s">
        <v>92</v>
      </c>
      <c r="C55" s="11"/>
      <c r="D55" s="11"/>
      <c r="E55" s="11">
        <f t="shared" si="2"/>
        <v>0</v>
      </c>
      <c r="F55" s="11"/>
      <c r="G55" s="12">
        <f t="shared" si="3"/>
        <v>0</v>
      </c>
    </row>
    <row r="56" spans="1:7" ht="15.75">
      <c r="A56" s="17" t="s">
        <v>93</v>
      </c>
      <c r="B56" s="18" t="s">
        <v>94</v>
      </c>
      <c r="C56" s="11">
        <v>294.8</v>
      </c>
      <c r="D56" s="11">
        <v>111.6</v>
      </c>
      <c r="E56" s="11">
        <f t="shared" si="2"/>
        <v>37.856173677069194</v>
      </c>
      <c r="F56" s="11">
        <v>95</v>
      </c>
      <c r="G56" s="12">
        <f t="shared" si="3"/>
        <v>117.4736842105263</v>
      </c>
    </row>
    <row r="57" spans="1:7" ht="15.75">
      <c r="A57" s="19" t="s">
        <v>95</v>
      </c>
      <c r="B57" s="20" t="s">
        <v>96</v>
      </c>
      <c r="C57" s="11">
        <v>2863.5</v>
      </c>
      <c r="D57" s="11">
        <v>435.4</v>
      </c>
      <c r="E57" s="11">
        <f t="shared" si="2"/>
        <v>15.205168500087304</v>
      </c>
      <c r="F57" s="11">
        <v>397.3</v>
      </c>
      <c r="G57" s="12">
        <f t="shared" si="3"/>
        <v>109.5897306821042</v>
      </c>
    </row>
    <row r="58" spans="1:7" ht="15.75">
      <c r="A58" s="15" t="s">
        <v>97</v>
      </c>
      <c r="B58" s="16" t="s">
        <v>98</v>
      </c>
      <c r="C58" s="6">
        <f>SUM(C59)</f>
        <v>50</v>
      </c>
      <c r="D58" s="6">
        <f>SUM(D59)</f>
        <v>31</v>
      </c>
      <c r="E58" s="6">
        <f t="shared" si="2"/>
        <v>62</v>
      </c>
      <c r="F58" s="6">
        <f>SUM(F59)</f>
        <v>0</v>
      </c>
      <c r="G58" s="7">
        <f t="shared" si="3"/>
        <v>0</v>
      </c>
    </row>
    <row r="59" spans="1:7" ht="15.75">
      <c r="A59" s="17" t="s">
        <v>99</v>
      </c>
      <c r="B59" s="18" t="s">
        <v>100</v>
      </c>
      <c r="C59" s="11">
        <v>50</v>
      </c>
      <c r="D59" s="11">
        <v>31</v>
      </c>
      <c r="E59" s="11">
        <f t="shared" si="2"/>
        <v>62</v>
      </c>
      <c r="F59" s="11">
        <v>0</v>
      </c>
      <c r="G59" s="12">
        <f t="shared" si="3"/>
        <v>0</v>
      </c>
    </row>
    <row r="60" spans="1:7" ht="15.75">
      <c r="A60" s="15" t="s">
        <v>101</v>
      </c>
      <c r="B60" s="16" t="s">
        <v>102</v>
      </c>
      <c r="C60" s="6">
        <f>SUM(C61:C61)</f>
        <v>422.7</v>
      </c>
      <c r="D60" s="6">
        <f>SUM(D61:D61)</f>
        <v>75</v>
      </c>
      <c r="E60" s="6">
        <f t="shared" si="2"/>
        <v>17.743080198722499</v>
      </c>
      <c r="F60" s="6">
        <f>SUM(F61:F61)</f>
        <v>58.1</v>
      </c>
      <c r="G60" s="7">
        <f t="shared" si="3"/>
        <v>129.08777969018931</v>
      </c>
    </row>
    <row r="61" spans="1:7" ht="31.5">
      <c r="A61" s="17" t="s">
        <v>103</v>
      </c>
      <c r="B61" s="18" t="s">
        <v>104</v>
      </c>
      <c r="C61" s="11">
        <v>422.7</v>
      </c>
      <c r="D61" s="11">
        <v>75</v>
      </c>
      <c r="E61" s="11">
        <f t="shared" si="2"/>
        <v>17.743080198722499</v>
      </c>
      <c r="F61" s="11">
        <v>58.1</v>
      </c>
      <c r="G61" s="12">
        <f t="shared" si="3"/>
        <v>129.08777969018931</v>
      </c>
    </row>
    <row r="62" spans="1:7" ht="31.5">
      <c r="A62" s="15" t="s">
        <v>105</v>
      </c>
      <c r="B62" s="16" t="s">
        <v>106</v>
      </c>
      <c r="C62" s="6">
        <f>SUM(C63)</f>
        <v>20.3</v>
      </c>
      <c r="D62" s="6">
        <f>SUM(D63)</f>
        <v>0</v>
      </c>
      <c r="E62" s="6">
        <f t="shared" si="2"/>
        <v>0</v>
      </c>
      <c r="F62" s="6">
        <f>SUM(F63)</f>
        <v>0</v>
      </c>
      <c r="G62" s="7">
        <f t="shared" si="3"/>
        <v>0</v>
      </c>
    </row>
    <row r="63" spans="1:7" ht="47.25">
      <c r="A63" s="17" t="s">
        <v>107</v>
      </c>
      <c r="B63" s="18" t="s">
        <v>108</v>
      </c>
      <c r="C63" s="11">
        <v>20.3</v>
      </c>
      <c r="D63" s="11">
        <v>0</v>
      </c>
      <c r="E63" s="11">
        <f t="shared" si="2"/>
        <v>0</v>
      </c>
      <c r="F63" s="11">
        <v>0</v>
      </c>
      <c r="G63" s="12">
        <f t="shared" si="3"/>
        <v>0</v>
      </c>
    </row>
    <row r="64" spans="1:7" ht="63">
      <c r="A64" s="15" t="s">
        <v>109</v>
      </c>
      <c r="B64" s="16" t="s">
        <v>110</v>
      </c>
      <c r="C64" s="6">
        <f>SUM(C65:C66)</f>
        <v>2414.5</v>
      </c>
      <c r="D64" s="6">
        <f>SUM(D65:D66)</f>
        <v>455.3</v>
      </c>
      <c r="E64" s="6">
        <f t="shared" si="2"/>
        <v>18.856906191758128</v>
      </c>
      <c r="F64" s="6">
        <f>SUM(F65:F66)</f>
        <v>480</v>
      </c>
      <c r="G64" s="7">
        <f t="shared" si="3"/>
        <v>94.854166666666671</v>
      </c>
    </row>
    <row r="65" spans="1:7" ht="63">
      <c r="A65" s="17" t="s">
        <v>111</v>
      </c>
      <c r="B65" s="18" t="s">
        <v>112</v>
      </c>
      <c r="C65" s="11">
        <v>2414.5</v>
      </c>
      <c r="D65" s="11">
        <v>455.3</v>
      </c>
      <c r="E65" s="11">
        <f t="shared" si="2"/>
        <v>18.856906191758128</v>
      </c>
      <c r="F65" s="11">
        <v>480</v>
      </c>
      <c r="G65" s="12">
        <f t="shared" si="3"/>
        <v>94.854166666666671</v>
      </c>
    </row>
    <row r="66" spans="1:7" ht="31.5">
      <c r="A66" s="17" t="s">
        <v>113</v>
      </c>
      <c r="B66" s="18" t="s">
        <v>114</v>
      </c>
      <c r="C66" s="11">
        <v>0</v>
      </c>
      <c r="D66" s="11" t="s">
        <v>132</v>
      </c>
      <c r="E66" s="11">
        <f t="shared" si="2"/>
        <v>0</v>
      </c>
      <c r="F66" s="11" t="s">
        <v>132</v>
      </c>
      <c r="G66" s="12">
        <f t="shared" si="3"/>
        <v>0</v>
      </c>
    </row>
    <row r="67" spans="1:7" ht="15.75">
      <c r="A67" s="14"/>
      <c r="B67" s="5" t="s">
        <v>39</v>
      </c>
      <c r="C67" s="6">
        <f>C64+C62+C60+C58+C54+C51+C45+C40+C36+C28+C43</f>
        <v>510717.4</v>
      </c>
      <c r="D67" s="6">
        <f>D64+D62+D60+D58+D54+D51+D45+D40+D36+D28+D43</f>
        <v>96953.900000000009</v>
      </c>
      <c r="E67" s="6">
        <f t="shared" si="2"/>
        <v>18.983864657832296</v>
      </c>
      <c r="F67" s="6">
        <f>F64+F62+F60+F58+F54+F51+F45+F40+F36+F28+F43</f>
        <v>96501.799999999988</v>
      </c>
      <c r="G67" s="7">
        <f t="shared" si="3"/>
        <v>100.46848867067766</v>
      </c>
    </row>
    <row r="68" spans="1:7" ht="31.5">
      <c r="A68" s="21"/>
      <c r="B68" s="10" t="s">
        <v>115</v>
      </c>
      <c r="C68" s="11">
        <f>C26-C67</f>
        <v>-20505.299999999988</v>
      </c>
      <c r="D68" s="11">
        <f>D26-D67</f>
        <v>1416.6999999999971</v>
      </c>
      <c r="E68" s="22" t="s">
        <v>116</v>
      </c>
      <c r="F68" s="11">
        <f>F26-F67</f>
        <v>7.4000000000232831</v>
      </c>
      <c r="G68" s="23" t="s">
        <v>116</v>
      </c>
    </row>
    <row r="69" spans="1:7" ht="15.75" customHeight="1">
      <c r="A69" s="14"/>
      <c r="B69" s="26" t="s">
        <v>117</v>
      </c>
      <c r="C69" s="27"/>
      <c r="D69" s="27"/>
      <c r="E69" s="27"/>
      <c r="F69" s="27"/>
      <c r="G69" s="28"/>
    </row>
    <row r="70" spans="1:7" s="8" customFormat="1" ht="31.5">
      <c r="A70" s="24" t="s">
        <v>118</v>
      </c>
      <c r="B70" s="10" t="s">
        <v>119</v>
      </c>
      <c r="C70" s="11">
        <v>0</v>
      </c>
      <c r="D70" s="11">
        <v>0</v>
      </c>
      <c r="E70" s="22" t="s">
        <v>116</v>
      </c>
      <c r="F70" s="11">
        <v>0</v>
      </c>
      <c r="G70" s="22" t="s">
        <v>116</v>
      </c>
    </row>
    <row r="71" spans="1:7" s="8" customFormat="1" ht="47.25">
      <c r="A71" s="9" t="s">
        <v>120</v>
      </c>
      <c r="B71" s="10" t="s">
        <v>121</v>
      </c>
      <c r="C71" s="11">
        <v>0</v>
      </c>
      <c r="D71" s="11">
        <v>6500</v>
      </c>
      <c r="E71" s="22" t="s">
        <v>116</v>
      </c>
      <c r="F71" s="11">
        <v>1552</v>
      </c>
      <c r="G71" s="23" t="s">
        <v>116</v>
      </c>
    </row>
    <row r="72" spans="1:7" s="8" customFormat="1" ht="31.5">
      <c r="A72" s="9" t="s">
        <v>122</v>
      </c>
      <c r="B72" s="10" t="s">
        <v>123</v>
      </c>
      <c r="C72" s="11">
        <v>20505.3</v>
      </c>
      <c r="D72" s="11">
        <v>-7916.7</v>
      </c>
      <c r="E72" s="22" t="s">
        <v>116</v>
      </c>
      <c r="F72" s="11">
        <v>-1559.4</v>
      </c>
      <c r="G72" s="23" t="s">
        <v>116</v>
      </c>
    </row>
    <row r="73" spans="1:7" s="8" customFormat="1" ht="47.25">
      <c r="A73" s="9" t="s">
        <v>124</v>
      </c>
      <c r="B73" s="10" t="s">
        <v>125</v>
      </c>
      <c r="C73" s="11">
        <v>0</v>
      </c>
      <c r="D73" s="11">
        <v>0</v>
      </c>
      <c r="E73" s="22" t="s">
        <v>116</v>
      </c>
      <c r="F73" s="11">
        <v>0</v>
      </c>
      <c r="G73" s="23" t="s">
        <v>116</v>
      </c>
    </row>
    <row r="74" spans="1:7" ht="15.75">
      <c r="A74" s="3"/>
      <c r="B74" s="5" t="s">
        <v>39</v>
      </c>
      <c r="C74" s="6">
        <f>C70+C71+C72+C73</f>
        <v>20505.3</v>
      </c>
      <c r="D74" s="6">
        <f>D70+D71+D72+D73</f>
        <v>-1416.6999999999998</v>
      </c>
      <c r="E74" s="22" t="s">
        <v>116</v>
      </c>
      <c r="F74" s="6">
        <f>F70+F71+F72+F73</f>
        <v>-7.4000000000000909</v>
      </c>
      <c r="G74" s="23" t="s">
        <v>116</v>
      </c>
    </row>
  </sheetData>
  <mergeCells count="8">
    <mergeCell ref="B27:G27"/>
    <mergeCell ref="B69:G69"/>
    <mergeCell ref="A1:G1"/>
    <mergeCell ref="A2:G2"/>
    <mergeCell ref="A3:G3"/>
    <mergeCell ref="A4:G4"/>
    <mergeCell ref="A6:G6"/>
    <mergeCell ref="B8:G8"/>
  </mergeCells>
  <pageMargins left="1.1811023622047245" right="0.59055118110236227" top="0.78740157480314965" bottom="0.59055118110236227" header="0.31496062992125984" footer="0.31496062992125984"/>
  <pageSetup paperSize="9" scale="6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исполн.бюджета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iRu</cp:lastModifiedBy>
  <cp:lastPrinted>2023-04-06T12:56:21Z</cp:lastPrinted>
  <dcterms:created xsi:type="dcterms:W3CDTF">2018-01-11T14:02:29Z</dcterms:created>
  <dcterms:modified xsi:type="dcterms:W3CDTF">2023-04-06T13:19:40Z</dcterms:modified>
</cp:coreProperties>
</file>